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M:\Stevanic\JN_2025\Vzdrževanje Nogometnega parka Brinje\Za razpis\"/>
    </mc:Choice>
  </mc:AlternateContent>
  <xr:revisionPtr revIDLastSave="0" documentId="13_ncr:1_{A13A4C5C-5B11-4D90-A92D-8C3BA41E244C}" xr6:coauthVersionLast="47" xr6:coauthVersionMax="47" xr10:uidLastSave="{00000000-0000-0000-0000-000000000000}"/>
  <bookViews>
    <workbookView xWindow="-120" yWindow="-120" windowWidth="29040" windowHeight="15720" xr2:uid="{7FD2C657-5C55-403A-94A7-3196832A9C72}"/>
  </bookViews>
  <sheets>
    <sheet name="Rekapitulacija" sheetId="2" r:id="rId1"/>
    <sheet name="Popis del" sheetId="1" r:id="rId2"/>
  </sheets>
  <definedNames>
    <definedName name="_xlnm.Print_Area" localSheetId="0">Rekapitulacija!$A$1:$F$13</definedName>
  </definedNames>
  <calcPr calcId="191029"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70" i="1" l="1"/>
  <c r="H71" i="1"/>
  <c r="H69" i="1"/>
  <c r="H63" i="1"/>
  <c r="G46" i="1"/>
  <c r="G56" i="1"/>
  <c r="G26" i="1"/>
  <c r="G7" i="1"/>
  <c r="G6" i="1"/>
  <c r="H67" i="1" l="1"/>
  <c r="G37" i="1"/>
  <c r="G36" i="1"/>
  <c r="G35" i="1"/>
  <c r="G34" i="1"/>
  <c r="G33" i="1"/>
  <c r="G32" i="1"/>
  <c r="G31" i="1"/>
  <c r="G30" i="1"/>
  <c r="G29" i="1"/>
  <c r="G28" i="1"/>
  <c r="G27" i="1"/>
  <c r="G81" i="1"/>
  <c r="G80" i="1"/>
  <c r="H65" i="1"/>
  <c r="H66" i="1"/>
  <c r="H68" i="1"/>
  <c r="H64" i="1"/>
  <c r="G57" i="1"/>
  <c r="G55" i="1"/>
  <c r="G54" i="1"/>
  <c r="G53" i="1"/>
  <c r="G43" i="1"/>
  <c r="G44" i="1"/>
  <c r="G45" i="1"/>
  <c r="G47" i="1"/>
  <c r="G82" i="1"/>
  <c r="G79" i="1"/>
  <c r="G78" i="1"/>
  <c r="G77" i="1"/>
  <c r="G20" i="1"/>
  <c r="G19" i="1"/>
  <c r="G18" i="1"/>
  <c r="G17" i="1"/>
  <c r="G16" i="1"/>
  <c r="G15" i="1"/>
  <c r="G14" i="1"/>
  <c r="G13" i="1"/>
  <c r="G12" i="1"/>
  <c r="G11" i="1"/>
  <c r="G10" i="1"/>
  <c r="G9" i="1"/>
  <c r="G8" i="1"/>
  <c r="H72" i="1" l="1"/>
  <c r="C10" i="2" s="1"/>
  <c r="D10" i="2" s="1"/>
  <c r="E10" i="2" s="1"/>
  <c r="G58" i="1"/>
  <c r="C9" i="2" s="1"/>
  <c r="G83" i="1"/>
  <c r="C11" i="2" s="1"/>
  <c r="G48" i="1"/>
  <c r="C8" i="2" s="1"/>
  <c r="G38" i="1"/>
  <c r="C7" i="2" s="1"/>
  <c r="G21" i="1"/>
  <c r="D11" i="2" l="1"/>
  <c r="E11" i="2" s="1"/>
  <c r="D9" i="2"/>
  <c r="E9" i="2" s="1"/>
  <c r="D8" i="2"/>
  <c r="E8" i="2"/>
  <c r="D7" i="2"/>
  <c r="E7" i="2" s="1"/>
  <c r="D85" i="1"/>
  <c r="D86" i="1" s="1"/>
  <c r="C6" i="2"/>
  <c r="D87" i="1" l="1"/>
  <c r="D88" i="1" s="1"/>
  <c r="D89" i="1" s="1"/>
  <c r="C12" i="2"/>
  <c r="C13" i="2" s="1"/>
  <c r="D6" i="2"/>
  <c r="E6" i="2" s="1"/>
  <c r="D13" i="2" l="1"/>
  <c r="E13" i="2" s="1"/>
  <c r="D12" i="2"/>
  <c r="E12" i="2" s="1"/>
</calcChain>
</file>

<file path=xl/sharedStrings.xml><?xml version="1.0" encoding="utf-8"?>
<sst xmlns="http://schemas.openxmlformats.org/spreadsheetml/2006/main" count="232" uniqueCount="105">
  <si>
    <t>A.</t>
  </si>
  <si>
    <t>OPRAVILA</t>
  </si>
  <si>
    <t>OPIS</t>
  </si>
  <si>
    <t>enota mere (EM)</t>
  </si>
  <si>
    <t>št. ponovitev/letno (do max)</t>
  </si>
  <si>
    <t>Cena (eur)/EM       (brez DDV)</t>
  </si>
  <si>
    <t>SKUPNA CENA   (brez DDV)</t>
  </si>
  <si>
    <t>kos</t>
  </si>
  <si>
    <t>skupna količina prostorov (cca)</t>
  </si>
  <si>
    <t>čiščenje</t>
  </si>
  <si>
    <r>
      <t>m</t>
    </r>
    <r>
      <rPr>
        <vertAlign val="superscript"/>
        <sz val="11"/>
        <rFont val="Aptos Narrow"/>
        <family val="2"/>
        <charset val="238"/>
        <scheme val="minor"/>
      </rPr>
      <t>2</t>
    </r>
  </si>
  <si>
    <t>čiščenje zunanjih površin</t>
  </si>
  <si>
    <t>SKUPAJ V EUR BREZ DDV</t>
  </si>
  <si>
    <t>SKUPAJ V EUR BREZ DDV Z NEPREDVIDENIMI DELI</t>
  </si>
  <si>
    <t>22% DDV V EUR</t>
  </si>
  <si>
    <t xml:space="preserve">SKUPAJ VSE V EUR Z DDV </t>
  </si>
  <si>
    <t>apliciranje bio stimulantov</t>
  </si>
  <si>
    <t>gnojenje s posebnimi mineralnimi gnojili</t>
  </si>
  <si>
    <t>apliciranje fungicida</t>
  </si>
  <si>
    <t>apliciranje herbicida</t>
  </si>
  <si>
    <t>peskanje s kremenovim peskom</t>
  </si>
  <si>
    <t xml:space="preserve">vzdrževanje namakalnega sistema </t>
  </si>
  <si>
    <t>zagon in praznjenje zalivalnega sistema</t>
  </si>
  <si>
    <t>zagon in praznjenje zalivalnega sistema na začetku in koncu sezone</t>
  </si>
  <si>
    <t>vzdrževanje namakalnega sistema (kontrola delovanja črpalk, pregled delovanja šob, čiščenje, vzdrževanje vrtine, kontrola porabe vode, izdelava poročila o porabi  vode na osnovi vodnega dovoljenja in posredovanje poročila)</t>
  </si>
  <si>
    <t>odvoz pokošene trave na deponijo</t>
  </si>
  <si>
    <t>markiranje z vrvjo, risanje črt vključno z dobavo barve</t>
  </si>
  <si>
    <t>kontrola drenažnih črpalk</t>
  </si>
  <si>
    <t>POPIS DEL - NOGOMETNO IGRIŠČE Z UMETNO TRAVO (dimenzija 105m x 70 m)</t>
  </si>
  <si>
    <t xml:space="preserve">ščetkanje </t>
  </si>
  <si>
    <t>strojno ščetkanje igrišča</t>
  </si>
  <si>
    <t>dekompaktizacija igrišča</t>
  </si>
  <si>
    <t>strojno prezračevanje oz. dekompaktizacija polnila umetne trave in preverjanje zbitosti polnila umetne trave</t>
  </si>
  <si>
    <t>strojno dodajanje in vtiranje polnila s ščetko, vključno z dobavo gumi granulata</t>
  </si>
  <si>
    <t>dodajanje gumi granulata</t>
  </si>
  <si>
    <t>čiščenje snega</t>
  </si>
  <si>
    <t>strojno čiščenje snega s snežno frezo</t>
  </si>
  <si>
    <t>POPIS DEL - NOGOMETNO IGRIŠČE Z UMETNO TRAVO (dimenzija 40 m x 24 m)</t>
  </si>
  <si>
    <t>POPIS DEL - vzdrževanje objektov</t>
  </si>
  <si>
    <t>čiščenje garderobe</t>
  </si>
  <si>
    <t>čiščenje prostora za fitnes</t>
  </si>
  <si>
    <t>čiščenje VIP prostora na glavni tribuni</t>
  </si>
  <si>
    <t>čiščenje pisarne in trenerske ga prostora</t>
  </si>
  <si>
    <t>manjša vzdrževalna dela</t>
  </si>
  <si>
    <t>vzdrževanje in upravljanje razsvetljave igrišč</t>
  </si>
  <si>
    <t>pregled, čiščenje, nastavitve svetilk,  načrt razsvetljave</t>
  </si>
  <si>
    <t>zavarovanje objektov</t>
  </si>
  <si>
    <t>premoženjsko, vandalizem, odgovornost, vlom,…</t>
  </si>
  <si>
    <t>POPIS DEL - vzdrževanje zunanjih površin oz. okolice nogometnega parka</t>
  </si>
  <si>
    <t>košnja okolice nogometnega parka</t>
  </si>
  <si>
    <t>košnja drugih površin izven igrišč znotraj nogometnega parka s pobiranjem trave, odvozom in deponiranjem ostankov trave, vključno s košnjo z malo kosilnico in kosilnico na nitko, košnja okolice nogometnega parka: ob celotni panelni ograji, ob potoku, okoli objektov izven nogometnega parka.</t>
  </si>
  <si>
    <t>čiščenje vseh zunanjih tlakovanih površin znotraj nogometnega parka, čiščenje okolice posameznih objektov, čiščenje tribun, pobiranje smeti na vseh površinah znotraj nogometnega parka parka in ob zunanjem robu ograje nogometnega parka, praznenje košev za smeti</t>
  </si>
  <si>
    <t>strojno čiščenje snega na zunanjih tlakovanih površin znotraj nogometnega parka , po potrebi tudi ročno čiščenje snega (parkirišče pred nogometnim stadionom, vhod na nogometno igrišče z umetno travo).</t>
  </si>
  <si>
    <t>čiščenje kanalet</t>
  </si>
  <si>
    <t>obrezovanje grmovnic in dreves</t>
  </si>
  <si>
    <t>obrezovanje vseh grmovnic in dreves znotraj nogometnega parka in ob ograji izven nogometnega parka  ob potoku</t>
  </si>
  <si>
    <t>manjša vzdrževalna dela na objektih (garderobe, prostor za fitnes, pisarne in trenerski prostor, VIP prostor, sanitarije, shramba za rekvizite, tribune, klopi za rezervne igralce, sodniški in medijski stolp, centralno ogrevanje)</t>
  </si>
  <si>
    <t>gnojenje z organskim gnojilom</t>
  </si>
  <si>
    <t>vertikuliranje/prezračevanje travne ruše</t>
  </si>
  <si>
    <t>vertikalna aeracija/prezračevanje travne ruše</t>
  </si>
  <si>
    <t>vertikuliranje/prezračevanje travne ruše s specialno mehanizacijo, kot na primer Peruzzo Koala, z izmetom, pobiranjem in deponiranjem</t>
  </si>
  <si>
    <t>vertikalna aeracija/prezračevanje travne ruše specialno mehanizacijo, kot na primer Verti Drain, do globine 20 cm</t>
  </si>
  <si>
    <t>kontrola bolezni, dobava in apliciranje fungicida, kot na primer Elatus Era, Ortiva, Zaftra</t>
  </si>
  <si>
    <t>kontrola plevelov, dobava in apliciranje herbicida, kot na primer Banvel, Starane Forte</t>
  </si>
  <si>
    <t>dobava in gnojenje z organskim gnojilom, kot na primer Biosol, Organik, Bogatin K po gnojilnem načrtu</t>
  </si>
  <si>
    <t>ura</t>
  </si>
  <si>
    <t>B</t>
  </si>
  <si>
    <t>C</t>
  </si>
  <si>
    <t>D</t>
  </si>
  <si>
    <t>E</t>
  </si>
  <si>
    <t>F</t>
  </si>
  <si>
    <t xml:space="preserve">POPIS DEL - GLAVNO NOGOMETNO IGRIŠČE Z NARAVNO TRAVO (dimenzija 111 m x 76 m) </t>
  </si>
  <si>
    <t>POMOŽNO NOGOMETNO IGRIŠČE Z NARAVNO TRAVO (dimenzija 105 m x 69 m)</t>
  </si>
  <si>
    <t>vzdrževanje namakalnega sistema (pregled delovanja šob, čiščenje)</t>
  </si>
  <si>
    <r>
      <t>m</t>
    </r>
    <r>
      <rPr>
        <vertAlign val="superscript"/>
        <sz val="11"/>
        <color theme="1"/>
        <rFont val="Aptos Narrow"/>
        <family val="2"/>
        <scheme val="minor"/>
      </rPr>
      <t>2</t>
    </r>
  </si>
  <si>
    <t>čiščenje sanitarij za obiskovalce</t>
  </si>
  <si>
    <t>manjša vzdrževalna dela vseh ograj in lovilnih mrež vključno z materialom za vzdrževanje</t>
  </si>
  <si>
    <t>dobava in gnojenje s posebnimi mineralnimi gnojili kot na primer Bottos SLOW K, Bottos SLOW GREEN, Bottos DARK GREEN, Bottos PROSTART po gnojilnem načrtu</t>
  </si>
  <si>
    <t>vertikalna aeracija/prezračevanje travne ruše s specialno mehanizacijo, kot na primer Verti Drain, do globine 20 cm</t>
  </si>
  <si>
    <t>dobava in apliciranje bio stimulantov, kot na primer morske alge, Black Roots, Water Plus, Pover Plant</t>
  </si>
  <si>
    <t>presejevanje polnila</t>
  </si>
  <si>
    <t>presejevanje polnila (SBR gumi granulat) s specialno mehanizacijo, kot na primer Verti Top Vac</t>
  </si>
  <si>
    <t>Nepredvidena dela 5% od skupne vrednosti</t>
  </si>
  <si>
    <t>čiščenje kontejnerske garderobe</t>
  </si>
  <si>
    <t xml:space="preserve">št. </t>
  </si>
  <si>
    <t>Vrsta dela</t>
  </si>
  <si>
    <t>Vrednost brez DDV          (v EUR)</t>
  </si>
  <si>
    <t>DDV 22%       (v EUR)</t>
  </si>
  <si>
    <t>Vrednost z DDV (v EUR)</t>
  </si>
  <si>
    <t>B.</t>
  </si>
  <si>
    <t>C.</t>
  </si>
  <si>
    <t xml:space="preserve">D. </t>
  </si>
  <si>
    <t xml:space="preserve">E. </t>
  </si>
  <si>
    <t xml:space="preserve">NEPREDVIDENA DELA </t>
  </si>
  <si>
    <t>POPIS DEL - POMOŽNO NOGOMETNO IGRIŠČE Z NARAVNO TRAVO (dimenzija 105 m x 69 m)</t>
  </si>
  <si>
    <t>F.</t>
  </si>
  <si>
    <t>G.</t>
  </si>
  <si>
    <t xml:space="preserve">SKUPAJ </t>
  </si>
  <si>
    <t>košnja igrišča</t>
  </si>
  <si>
    <t>košnja igrišča v rastni sezoni (marec - november) s pobiranjem in deponiranjem pokošene trave</t>
  </si>
  <si>
    <t>risanje črt na igrišču</t>
  </si>
  <si>
    <t>čiščenje vseh kanalet okrog nogometnih igrišč</t>
  </si>
  <si>
    <t>razrez igrišča do globine 25 cm</t>
  </si>
  <si>
    <t>POPIS DEL VZDRŽEVANJA NOGOMETNEGA PARKA BRINJE ZA OBDOBJE 48 MESECEV</t>
  </si>
  <si>
    <t>REKAPITULACIJA DEL REDNEGA VZDRŽEVANJA IN ČIŠČENJA NOGOMETNEGA ŠPORTNEGA PARKA BRINJE V GROSUPLJEM - za obdobje 48 mesecev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</si>
</sst>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x14ac:knownFonts="1">
    <font>
      <sz val="11"/>
      <color theme="1"/>
      <name val="Aptos Narrow"/>
      <family val="2"/>
      <charset val="238"/>
      <scheme val="minor"/>
    </font>
    <font>
      <sz val="11"/>
      <color rgb="FFFF0000"/>
      <name val="Aptos Narrow"/>
      <family val="2"/>
      <charset val="238"/>
      <scheme val="minor"/>
    </font>
    <font>
      <b/>
      <sz val="11"/>
      <color theme="1"/>
      <name val="Aptos Narrow"/>
      <family val="2"/>
      <charset val="238"/>
      <scheme val="minor"/>
    </font>
    <font>
      <b/>
      <sz val="14"/>
      <color theme="1"/>
      <name val="Aptos Narrow"/>
      <family val="2"/>
      <charset val="238"/>
      <scheme val="minor"/>
    </font>
    <font>
      <b/>
      <sz val="12"/>
      <color theme="1"/>
      <name val="Aptos Narrow"/>
      <family val="2"/>
      <charset val="238"/>
      <scheme val="minor"/>
    </font>
    <font>
      <sz val="11"/>
      <name val="Aptos Narrow"/>
      <family val="2"/>
      <charset val="238"/>
      <scheme val="minor"/>
    </font>
    <font>
      <b/>
      <sz val="11"/>
      <name val="Aptos Narrow"/>
      <family val="2"/>
      <charset val="238"/>
      <scheme val="minor"/>
    </font>
    <font>
      <vertAlign val="superscript"/>
      <sz val="11"/>
      <name val="Aptos Narrow"/>
      <family val="2"/>
      <charset val="238"/>
      <scheme val="minor"/>
    </font>
    <font>
      <sz val="8"/>
      <name val="Aptos Narrow"/>
      <family val="2"/>
      <charset val="238"/>
      <scheme val="minor"/>
    </font>
    <font>
      <sz val="11"/>
      <color theme="1"/>
      <name val="Aptos Narrow"/>
      <family val="2"/>
      <scheme val="minor"/>
    </font>
    <font>
      <vertAlign val="superscript"/>
      <sz val="11"/>
      <color theme="1"/>
      <name val="Aptos Narrow"/>
      <family val="2"/>
      <scheme val="minor"/>
    </font>
    <font>
      <b/>
      <sz val="11"/>
      <color theme="1"/>
      <name val="Aptos Narrow"/>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2" tint="-9.9978637043366805E-2"/>
        <bgColor indexed="64"/>
      </patternFill>
    </fill>
    <fill>
      <patternFill patternType="solid">
        <fgColor theme="2" tint="-0.249977111117893"/>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71">
    <xf numFmtId="0" fontId="0" fillId="0" borderId="0" xfId="0"/>
    <xf numFmtId="0" fontId="4" fillId="2" borderId="0" xfId="0" applyFont="1" applyFill="1" applyAlignment="1">
      <alignment horizontal="center"/>
    </xf>
    <xf numFmtId="0" fontId="0" fillId="0" borderId="1" xfId="0" applyBorder="1" applyAlignment="1">
      <alignment horizontal="center"/>
    </xf>
    <xf numFmtId="0" fontId="2" fillId="0" borderId="1" xfId="0" applyFont="1" applyBorder="1" applyAlignment="1">
      <alignment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vertical="center"/>
    </xf>
    <xf numFmtId="0" fontId="0" fillId="0" borderId="1" xfId="0" applyBorder="1" applyAlignment="1">
      <alignment vertical="center" wrapText="1"/>
    </xf>
    <xf numFmtId="0" fontId="5" fillId="0" borderId="1" xfId="0" applyFont="1" applyBorder="1" applyAlignment="1">
      <alignment horizontal="center" vertical="center"/>
    </xf>
    <xf numFmtId="164" fontId="0" fillId="0" borderId="1" xfId="0" applyNumberFormat="1" applyBorder="1" applyAlignment="1">
      <alignment vertical="center"/>
    </xf>
    <xf numFmtId="164" fontId="2" fillId="0" borderId="1" xfId="0" applyNumberFormat="1" applyFont="1" applyBorder="1" applyAlignment="1">
      <alignment vertical="center"/>
    </xf>
    <xf numFmtId="164" fontId="6" fillId="0" borderId="1" xfId="0" applyNumberFormat="1" applyFont="1" applyBorder="1" applyAlignment="1">
      <alignment vertical="center"/>
    </xf>
    <xf numFmtId="0" fontId="0" fillId="0" borderId="0" xfId="0" applyAlignment="1">
      <alignment horizontal="center"/>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164" fontId="0" fillId="0" borderId="0" xfId="0" applyNumberFormat="1"/>
    <xf numFmtId="164" fontId="2" fillId="0" borderId="0" xfId="0" applyNumberFormat="1" applyFont="1"/>
    <xf numFmtId="0" fontId="6" fillId="0" borderId="1" xfId="0" applyFont="1" applyBorder="1" applyAlignment="1">
      <alignment horizontal="center" vertical="center" wrapText="1"/>
    </xf>
    <xf numFmtId="0" fontId="2" fillId="0" borderId="1" xfId="0" applyFont="1" applyBorder="1" applyAlignment="1">
      <alignment vertical="center" wrapText="1"/>
    </xf>
    <xf numFmtId="0" fontId="0" fillId="3" borderId="1" xfId="0" applyFill="1" applyBorder="1" applyAlignment="1">
      <alignment vertical="center"/>
    </xf>
    <xf numFmtId="164" fontId="5" fillId="0" borderId="1" xfId="0" applyNumberFormat="1" applyFont="1" applyBorder="1" applyAlignment="1">
      <alignment vertical="center"/>
    </xf>
    <xf numFmtId="0" fontId="5" fillId="3" borderId="1" xfId="0" applyFont="1" applyFill="1" applyBorder="1" applyAlignment="1">
      <alignment horizontal="center" vertical="center"/>
    </xf>
    <xf numFmtId="0" fontId="5" fillId="0" borderId="1" xfId="0" applyFont="1" applyBorder="1" applyAlignment="1">
      <alignment vertical="center" wrapText="1"/>
    </xf>
    <xf numFmtId="0" fontId="0" fillId="0" borderId="1" xfId="0" applyBorder="1"/>
    <xf numFmtId="164" fontId="0" fillId="0" borderId="1" xfId="0" applyNumberFormat="1" applyBorder="1"/>
    <xf numFmtId="164" fontId="2" fillId="0" borderId="1" xfId="0" applyNumberFormat="1" applyFont="1" applyBorder="1"/>
    <xf numFmtId="0" fontId="2" fillId="0" borderId="1" xfId="0" applyFont="1" applyBorder="1"/>
    <xf numFmtId="0" fontId="2" fillId="0" borderId="0" xfId="0" applyFont="1"/>
    <xf numFmtId="0" fontId="0" fillId="0" borderId="0" xfId="0"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0" fontId="5" fillId="0" borderId="0" xfId="0" applyFont="1" applyAlignment="1">
      <alignment horizontal="center" vertical="center" wrapText="1"/>
    </xf>
    <xf numFmtId="164" fontId="0" fillId="0" borderId="0" xfId="0" applyNumberFormat="1" applyAlignment="1">
      <alignment vertical="center"/>
    </xf>
    <xf numFmtId="164" fontId="2" fillId="0" borderId="0" xfId="0" applyNumberFormat="1" applyFont="1" applyAlignment="1">
      <alignment vertical="center"/>
    </xf>
    <xf numFmtId="0" fontId="0" fillId="0" borderId="2" xfId="0" applyBorder="1" applyAlignment="1">
      <alignment vertical="center" wrapText="1"/>
    </xf>
    <xf numFmtId="0" fontId="1" fillId="0" borderId="0" xfId="0" applyFont="1"/>
    <xf numFmtId="0" fontId="9" fillId="3" borderId="1" xfId="0" applyFont="1" applyFill="1" applyBorder="1" applyAlignment="1">
      <alignment vertical="center"/>
    </xf>
    <xf numFmtId="0" fontId="9" fillId="3" borderId="1" xfId="0" applyFont="1" applyFill="1" applyBorder="1" applyAlignment="1">
      <alignment vertical="center" wrapText="1"/>
    </xf>
    <xf numFmtId="0" fontId="9" fillId="3" borderId="1" xfId="0" applyFont="1" applyFill="1" applyBorder="1" applyAlignment="1">
      <alignment horizontal="center" vertical="center"/>
    </xf>
    <xf numFmtId="164" fontId="9" fillId="3" borderId="1" xfId="0" applyNumberFormat="1" applyFont="1" applyFill="1" applyBorder="1" applyAlignment="1">
      <alignment vertical="center"/>
    </xf>
    <xf numFmtId="164" fontId="11" fillId="3" borderId="1" xfId="0" applyNumberFormat="1" applyFont="1" applyFill="1" applyBorder="1" applyAlignment="1">
      <alignment vertical="center"/>
    </xf>
    <xf numFmtId="0" fontId="9" fillId="3" borderId="0" xfId="0" applyFont="1" applyFill="1"/>
    <xf numFmtId="0" fontId="6" fillId="0" borderId="1" xfId="0" applyFont="1" applyBorder="1" applyAlignment="1">
      <alignment wrapText="1"/>
    </xf>
    <xf numFmtId="0" fontId="5" fillId="0" borderId="1" xfId="0" applyFont="1" applyBorder="1"/>
    <xf numFmtId="164" fontId="5" fillId="0" borderId="1" xfId="0" applyNumberFormat="1" applyFont="1" applyBorder="1"/>
    <xf numFmtId="0" fontId="6" fillId="0" borderId="1" xfId="0" applyFont="1" applyBorder="1"/>
    <xf numFmtId="164" fontId="5" fillId="0" borderId="3" xfId="0" applyNumberFormat="1" applyFont="1" applyBorder="1" applyAlignment="1">
      <alignment vertical="center"/>
    </xf>
    <xf numFmtId="0" fontId="0" fillId="0" borderId="4" xfId="0" applyBorder="1" applyAlignment="1">
      <alignment horizontal="center"/>
    </xf>
    <xf numFmtId="0" fontId="0" fillId="0" borderId="5" xfId="0" applyBorder="1" applyAlignment="1">
      <alignment wrapText="1"/>
    </xf>
    <xf numFmtId="0" fontId="0" fillId="0" borderId="5" xfId="0" applyBorder="1" applyAlignment="1">
      <alignment horizontal="center" wrapText="1"/>
    </xf>
    <xf numFmtId="0" fontId="0" fillId="0" borderId="6" xfId="0" applyBorder="1" applyAlignment="1">
      <alignment horizontal="center" wrapText="1"/>
    </xf>
    <xf numFmtId="0" fontId="4" fillId="0" borderId="0" xfId="0" applyFont="1" applyAlignment="1">
      <alignment horizontal="center" vertical="center" wrapText="1"/>
    </xf>
    <xf numFmtId="0" fontId="4" fillId="0" borderId="0" xfId="0" applyFont="1" applyAlignment="1">
      <alignment vertical="center" wrapText="1"/>
    </xf>
    <xf numFmtId="0" fontId="4" fillId="4" borderId="5" xfId="0" applyFont="1" applyFill="1" applyBorder="1" applyAlignment="1">
      <alignment vertical="center" wrapText="1"/>
    </xf>
    <xf numFmtId="0" fontId="0" fillId="3" borderId="0" xfId="0" applyFill="1"/>
    <xf numFmtId="4" fontId="0" fillId="0" borderId="0" xfId="0" applyNumberFormat="1"/>
    <xf numFmtId="0" fontId="0" fillId="4" borderId="4" xfId="0" applyFill="1" applyBorder="1"/>
    <xf numFmtId="4" fontId="0" fillId="4" borderId="5" xfId="0" applyNumberFormat="1" applyFill="1" applyBorder="1"/>
    <xf numFmtId="4" fontId="0" fillId="4" borderId="6" xfId="0" applyNumberFormat="1" applyFill="1" applyBorder="1"/>
    <xf numFmtId="0" fontId="0" fillId="3" borderId="1" xfId="0" applyFill="1" applyBorder="1" applyAlignment="1">
      <alignment horizontal="center" vertical="center"/>
    </xf>
    <xf numFmtId="0" fontId="4" fillId="2" borderId="0" xfId="0" applyFont="1" applyFill="1" applyAlignment="1">
      <alignment horizontal="left"/>
    </xf>
    <xf numFmtId="0" fontId="3" fillId="0" borderId="0" xfId="0" applyFont="1" applyAlignment="1">
      <alignment horizontal="left"/>
    </xf>
    <xf numFmtId="0" fontId="0" fillId="0" borderId="0" xfId="0" applyFill="1" applyBorder="1"/>
    <xf numFmtId="0" fontId="3" fillId="5" borderId="7" xfId="0" applyFont="1" applyFill="1" applyBorder="1" applyAlignment="1">
      <alignment horizontal="center" wrapText="1"/>
    </xf>
    <xf numFmtId="0" fontId="0" fillId="0" borderId="8" xfId="0" applyBorder="1" applyAlignment="1">
      <alignment horizontal="center" wrapText="1"/>
    </xf>
    <xf numFmtId="0" fontId="0" fillId="0" borderId="9" xfId="0" applyBorder="1"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2" xfId="0" applyBorder="1" applyAlignment="1">
      <alignment horizontal="center" wrapText="1"/>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Pisarna">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B13171-009D-4699-BE12-127C3E783B00}">
  <dimension ref="A2:P13"/>
  <sheetViews>
    <sheetView tabSelected="1" zoomScaleNormal="100" workbookViewId="0">
      <selection activeCell="I10" sqref="I10"/>
    </sheetView>
  </sheetViews>
  <sheetFormatPr defaultRowHeight="15" x14ac:dyDescent="0.25"/>
  <cols>
    <col min="1" max="1" width="12" customWidth="1"/>
    <col min="2" max="2" width="63.85546875" customWidth="1"/>
    <col min="3" max="3" width="18.42578125" customWidth="1"/>
    <col min="4" max="4" width="12.42578125" customWidth="1"/>
    <col min="5" max="5" width="15.140625" customWidth="1"/>
    <col min="6" max="6" width="9.140625" hidden="1" customWidth="1"/>
  </cols>
  <sheetData>
    <row r="2" spans="1:16" ht="22.5" customHeight="1" x14ac:dyDescent="0.25">
      <c r="A2" s="65" t="s">
        <v>104</v>
      </c>
      <c r="B2" s="66"/>
      <c r="C2" s="66"/>
      <c r="D2" s="66"/>
      <c r="E2" s="66"/>
      <c r="F2" s="67"/>
      <c r="G2" s="64"/>
      <c r="H2" s="64"/>
      <c r="I2" s="64"/>
      <c r="J2" s="64"/>
      <c r="K2" s="56"/>
      <c r="L2" s="56"/>
      <c r="M2" s="56"/>
      <c r="N2" s="56"/>
      <c r="O2" s="56"/>
      <c r="P2" s="56"/>
    </row>
    <row r="3" spans="1:16" x14ac:dyDescent="0.25">
      <c r="A3" s="68"/>
      <c r="B3" s="69"/>
      <c r="C3" s="69"/>
      <c r="D3" s="69"/>
      <c r="E3" s="69"/>
      <c r="F3" s="70"/>
    </row>
    <row r="5" spans="1:16" ht="30" x14ac:dyDescent="0.25">
      <c r="A5" s="49" t="s">
        <v>84</v>
      </c>
      <c r="B5" s="50" t="s">
        <v>85</v>
      </c>
      <c r="C5" s="51" t="s">
        <v>86</v>
      </c>
      <c r="D5" s="51" t="s">
        <v>87</v>
      </c>
      <c r="E5" s="52" t="s">
        <v>88</v>
      </c>
    </row>
    <row r="6" spans="1:16" ht="31.5" x14ac:dyDescent="0.25">
      <c r="A6" s="53" t="s">
        <v>0</v>
      </c>
      <c r="B6" s="54" t="s">
        <v>71</v>
      </c>
      <c r="C6" s="57">
        <f>'Popis del'!G21</f>
        <v>0</v>
      </c>
      <c r="D6" s="57">
        <f>C6*0.22</f>
        <v>0</v>
      </c>
      <c r="E6" s="57">
        <f>SUM(C6:D6)</f>
        <v>0</v>
      </c>
    </row>
    <row r="7" spans="1:16" ht="31.5" x14ac:dyDescent="0.25">
      <c r="A7" s="53" t="s">
        <v>89</v>
      </c>
      <c r="B7" s="54" t="s">
        <v>94</v>
      </c>
      <c r="C7" s="57">
        <f>'Popis del'!G38</f>
        <v>0</v>
      </c>
      <c r="D7" s="57">
        <f t="shared" ref="D7:D13" si="0">C7*0.22</f>
        <v>0</v>
      </c>
      <c r="E7" s="57">
        <f t="shared" ref="E7:E13" si="1">SUM(C7:D7)</f>
        <v>0</v>
      </c>
    </row>
    <row r="8" spans="1:16" ht="31.5" x14ac:dyDescent="0.25">
      <c r="A8" s="53" t="s">
        <v>90</v>
      </c>
      <c r="B8" s="54" t="s">
        <v>28</v>
      </c>
      <c r="C8" s="57">
        <f>'Popis del'!G48</f>
        <v>0</v>
      </c>
      <c r="D8" s="57">
        <f t="shared" si="0"/>
        <v>0</v>
      </c>
      <c r="E8" s="57">
        <f t="shared" si="1"/>
        <v>0</v>
      </c>
    </row>
    <row r="9" spans="1:16" ht="31.5" x14ac:dyDescent="0.25">
      <c r="A9" s="53" t="s">
        <v>91</v>
      </c>
      <c r="B9" s="54" t="s">
        <v>37</v>
      </c>
      <c r="C9" s="57">
        <f>'Popis del'!G58</f>
        <v>0</v>
      </c>
      <c r="D9" s="57">
        <f t="shared" si="0"/>
        <v>0</v>
      </c>
      <c r="E9" s="57">
        <f t="shared" si="1"/>
        <v>0</v>
      </c>
    </row>
    <row r="10" spans="1:16" ht="31.5" customHeight="1" x14ac:dyDescent="0.25">
      <c r="A10" s="53" t="s">
        <v>92</v>
      </c>
      <c r="B10" s="54" t="s">
        <v>38</v>
      </c>
      <c r="C10" s="57">
        <f>'Popis del'!H72</f>
        <v>0</v>
      </c>
      <c r="D10" s="57">
        <f t="shared" si="0"/>
        <v>0</v>
      </c>
      <c r="E10" s="57">
        <f t="shared" si="1"/>
        <v>0</v>
      </c>
    </row>
    <row r="11" spans="1:16" ht="31.5" x14ac:dyDescent="0.25">
      <c r="A11" s="53" t="s">
        <v>95</v>
      </c>
      <c r="B11" s="54" t="s">
        <v>48</v>
      </c>
      <c r="C11" s="57">
        <f>'Popis del'!G83</f>
        <v>0</v>
      </c>
      <c r="D11" s="57">
        <f t="shared" si="0"/>
        <v>0</v>
      </c>
      <c r="E11" s="57">
        <f t="shared" si="1"/>
        <v>0</v>
      </c>
    </row>
    <row r="12" spans="1:16" ht="31.5" customHeight="1" x14ac:dyDescent="0.25">
      <c r="A12" s="53" t="s">
        <v>96</v>
      </c>
      <c r="B12" s="54" t="s">
        <v>93</v>
      </c>
      <c r="C12" s="57">
        <f>'Popis del'!D86</f>
        <v>0</v>
      </c>
      <c r="D12" s="57">
        <f t="shared" si="0"/>
        <v>0</v>
      </c>
      <c r="E12" s="57">
        <f t="shared" si="1"/>
        <v>0</v>
      </c>
    </row>
    <row r="13" spans="1:16" ht="21" customHeight="1" x14ac:dyDescent="0.25">
      <c r="A13" s="58"/>
      <c r="B13" s="55" t="s">
        <v>97</v>
      </c>
      <c r="C13" s="59">
        <f>SUM(C6:C12)</f>
        <v>0</v>
      </c>
      <c r="D13" s="59">
        <f t="shared" si="0"/>
        <v>0</v>
      </c>
      <c r="E13" s="60">
        <f t="shared" si="1"/>
        <v>0</v>
      </c>
    </row>
  </sheetData>
  <mergeCells count="1">
    <mergeCell ref="A2:F3"/>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D2509D-E15F-4767-A42F-5D77DA5EBCF6}">
  <dimension ref="A1:I95"/>
  <sheetViews>
    <sheetView zoomScaleNormal="100" workbookViewId="0">
      <selection sqref="A1:G1"/>
    </sheetView>
  </sheetViews>
  <sheetFormatPr defaultColWidth="8.85546875" defaultRowHeight="15" x14ac:dyDescent="0.25"/>
  <cols>
    <col min="1" max="1" width="3" style="14" bestFit="1" customWidth="1"/>
    <col min="2" max="2" width="63.42578125" customWidth="1"/>
    <col min="3" max="3" width="42.42578125" customWidth="1"/>
    <col min="4" max="4" width="16" customWidth="1"/>
    <col min="5" max="5" width="19.140625" customWidth="1"/>
    <col min="6" max="6" width="20" customWidth="1"/>
    <col min="7" max="7" width="18.140625" customWidth="1"/>
    <col min="8" max="8" width="16.7109375" bestFit="1" customWidth="1"/>
  </cols>
  <sheetData>
    <row r="1" spans="1:7" ht="18.75" x14ac:dyDescent="0.3">
      <c r="A1" s="63" t="s">
        <v>103</v>
      </c>
      <c r="B1" s="63"/>
      <c r="C1" s="63"/>
      <c r="D1" s="63"/>
      <c r="E1" s="63"/>
      <c r="F1" s="63"/>
      <c r="G1" s="63"/>
    </row>
    <row r="3" spans="1:7" ht="15.75" x14ac:dyDescent="0.25">
      <c r="A3" s="1" t="s">
        <v>0</v>
      </c>
      <c r="B3" s="62" t="s">
        <v>71</v>
      </c>
      <c r="C3" s="62"/>
      <c r="D3" s="62"/>
      <c r="E3" s="62"/>
      <c r="F3" s="62"/>
      <c r="G3" s="62"/>
    </row>
    <row r="5" spans="1:7" ht="37.5" customHeight="1" x14ac:dyDescent="0.25">
      <c r="A5" s="2"/>
      <c r="B5" s="3" t="s">
        <v>1</v>
      </c>
      <c r="C5" s="5" t="s">
        <v>2</v>
      </c>
      <c r="D5" s="3" t="s">
        <v>3</v>
      </c>
      <c r="E5" s="6" t="s">
        <v>4</v>
      </c>
      <c r="F5" s="6" t="s">
        <v>5</v>
      </c>
      <c r="G5" s="6" t="s">
        <v>6</v>
      </c>
    </row>
    <row r="6" spans="1:7" ht="60" x14ac:dyDescent="0.25">
      <c r="A6" s="7">
        <v>1</v>
      </c>
      <c r="B6" s="8" t="s">
        <v>58</v>
      </c>
      <c r="C6" s="9" t="s">
        <v>60</v>
      </c>
      <c r="D6" s="7" t="s">
        <v>7</v>
      </c>
      <c r="E6" s="10">
        <v>2</v>
      </c>
      <c r="F6" s="11"/>
      <c r="G6" s="12">
        <f>$E6*$F6</f>
        <v>0</v>
      </c>
    </row>
    <row r="7" spans="1:7" ht="45" x14ac:dyDescent="0.25">
      <c r="A7" s="7">
        <v>2</v>
      </c>
      <c r="B7" s="8" t="s">
        <v>59</v>
      </c>
      <c r="C7" s="9" t="s">
        <v>61</v>
      </c>
      <c r="D7" s="7" t="s">
        <v>7</v>
      </c>
      <c r="E7" s="10">
        <v>5</v>
      </c>
      <c r="F7" s="11"/>
      <c r="G7" s="12">
        <f>$E7*$F7</f>
        <v>0</v>
      </c>
    </row>
    <row r="8" spans="1:7" ht="45" x14ac:dyDescent="0.25">
      <c r="A8" s="7">
        <v>3</v>
      </c>
      <c r="B8" s="8" t="s">
        <v>18</v>
      </c>
      <c r="C8" s="9" t="s">
        <v>62</v>
      </c>
      <c r="D8" s="7" t="s">
        <v>7</v>
      </c>
      <c r="E8" s="10">
        <v>1</v>
      </c>
      <c r="F8" s="11"/>
      <c r="G8" s="12">
        <f t="shared" ref="G8:G20" si="0">$E8*$F8</f>
        <v>0</v>
      </c>
    </row>
    <row r="9" spans="1:7" ht="30" x14ac:dyDescent="0.25">
      <c r="A9" s="7">
        <v>4</v>
      </c>
      <c r="B9" s="8" t="s">
        <v>19</v>
      </c>
      <c r="C9" s="9" t="s">
        <v>63</v>
      </c>
      <c r="D9" s="7" t="s">
        <v>7</v>
      </c>
      <c r="E9" s="10">
        <v>1</v>
      </c>
      <c r="F9" s="11"/>
      <c r="G9" s="12">
        <f t="shared" si="0"/>
        <v>0</v>
      </c>
    </row>
    <row r="10" spans="1:7" ht="45" x14ac:dyDescent="0.25">
      <c r="A10" s="7">
        <v>5</v>
      </c>
      <c r="B10" s="8" t="s">
        <v>16</v>
      </c>
      <c r="C10" s="9" t="s">
        <v>79</v>
      </c>
      <c r="D10" s="7" t="s">
        <v>7</v>
      </c>
      <c r="E10" s="10">
        <v>7</v>
      </c>
      <c r="F10" s="11"/>
      <c r="G10" s="12">
        <f t="shared" si="0"/>
        <v>0</v>
      </c>
    </row>
    <row r="11" spans="1:7" ht="60" x14ac:dyDescent="0.25">
      <c r="A11" s="7">
        <v>6</v>
      </c>
      <c r="B11" s="8" t="s">
        <v>17</v>
      </c>
      <c r="C11" s="9" t="s">
        <v>77</v>
      </c>
      <c r="D11" s="7" t="s">
        <v>7</v>
      </c>
      <c r="E11" s="10">
        <v>5</v>
      </c>
      <c r="F11" s="11"/>
      <c r="G11" s="12">
        <f t="shared" si="0"/>
        <v>0</v>
      </c>
    </row>
    <row r="12" spans="1:7" ht="45" x14ac:dyDescent="0.25">
      <c r="A12" s="7">
        <v>7</v>
      </c>
      <c r="B12" s="8" t="s">
        <v>57</v>
      </c>
      <c r="C12" s="9" t="s">
        <v>64</v>
      </c>
      <c r="D12" s="7" t="s">
        <v>7</v>
      </c>
      <c r="E12" s="10">
        <v>1</v>
      </c>
      <c r="F12" s="11"/>
      <c r="G12" s="12">
        <f t="shared" si="0"/>
        <v>0</v>
      </c>
    </row>
    <row r="13" spans="1:7" x14ac:dyDescent="0.25">
      <c r="A13" s="7">
        <v>8</v>
      </c>
      <c r="B13" s="8" t="s">
        <v>102</v>
      </c>
      <c r="C13" s="8" t="s">
        <v>102</v>
      </c>
      <c r="D13" s="7" t="s">
        <v>7</v>
      </c>
      <c r="E13" s="10">
        <v>1</v>
      </c>
      <c r="F13" s="11"/>
      <c r="G13" s="12">
        <f t="shared" si="0"/>
        <v>0</v>
      </c>
    </row>
    <row r="14" spans="1:7" x14ac:dyDescent="0.25">
      <c r="A14" s="7">
        <v>9</v>
      </c>
      <c r="B14" s="9" t="s">
        <v>20</v>
      </c>
      <c r="C14" s="9" t="s">
        <v>20</v>
      </c>
      <c r="D14" s="7" t="s">
        <v>7</v>
      </c>
      <c r="E14" s="10">
        <v>2</v>
      </c>
      <c r="F14" s="11"/>
      <c r="G14" s="12">
        <f t="shared" si="0"/>
        <v>0</v>
      </c>
    </row>
    <row r="15" spans="1:7" ht="45" x14ac:dyDescent="0.25">
      <c r="A15" s="7">
        <v>10</v>
      </c>
      <c r="B15" s="8" t="s">
        <v>98</v>
      </c>
      <c r="C15" s="9" t="s">
        <v>99</v>
      </c>
      <c r="D15" s="7" t="s">
        <v>7</v>
      </c>
      <c r="E15" s="10">
        <v>110</v>
      </c>
      <c r="F15" s="11"/>
      <c r="G15" s="12">
        <f t="shared" si="0"/>
        <v>0</v>
      </c>
    </row>
    <row r="16" spans="1:7" x14ac:dyDescent="0.25">
      <c r="A16" s="7">
        <v>11</v>
      </c>
      <c r="B16" s="8" t="s">
        <v>25</v>
      </c>
      <c r="C16" s="8" t="s">
        <v>25</v>
      </c>
      <c r="D16" s="7" t="s">
        <v>7</v>
      </c>
      <c r="E16" s="10">
        <v>3</v>
      </c>
      <c r="F16" s="11"/>
      <c r="G16" s="12">
        <f t="shared" si="0"/>
        <v>0</v>
      </c>
    </row>
    <row r="17" spans="1:8" ht="90" x14ac:dyDescent="0.25">
      <c r="A17" s="7">
        <v>12</v>
      </c>
      <c r="B17" s="8" t="s">
        <v>21</v>
      </c>
      <c r="C17" s="9" t="s">
        <v>24</v>
      </c>
      <c r="D17" s="7" t="s">
        <v>7</v>
      </c>
      <c r="E17" s="10">
        <v>1</v>
      </c>
      <c r="F17" s="11"/>
      <c r="G17" s="12">
        <f t="shared" si="0"/>
        <v>0</v>
      </c>
      <c r="H17" s="37"/>
    </row>
    <row r="18" spans="1:8" ht="30" x14ac:dyDescent="0.25">
      <c r="A18" s="7">
        <v>13</v>
      </c>
      <c r="B18" s="8" t="s">
        <v>22</v>
      </c>
      <c r="C18" s="9" t="s">
        <v>23</v>
      </c>
      <c r="D18" s="7" t="s">
        <v>7</v>
      </c>
      <c r="E18" s="10">
        <v>1</v>
      </c>
      <c r="F18" s="11"/>
      <c r="G18" s="12">
        <f t="shared" si="0"/>
        <v>0</v>
      </c>
    </row>
    <row r="19" spans="1:8" x14ac:dyDescent="0.25">
      <c r="A19" s="7">
        <v>14</v>
      </c>
      <c r="B19" s="8" t="s">
        <v>27</v>
      </c>
      <c r="C19" s="8" t="s">
        <v>27</v>
      </c>
      <c r="D19" s="7" t="s">
        <v>7</v>
      </c>
      <c r="E19" s="10">
        <v>52</v>
      </c>
      <c r="F19" s="11"/>
      <c r="G19" s="12">
        <f t="shared" si="0"/>
        <v>0</v>
      </c>
    </row>
    <row r="20" spans="1:8" ht="30" x14ac:dyDescent="0.25">
      <c r="A20" s="7">
        <v>15</v>
      </c>
      <c r="B20" s="8" t="s">
        <v>100</v>
      </c>
      <c r="C20" s="9" t="s">
        <v>26</v>
      </c>
      <c r="D20" s="7" t="s">
        <v>7</v>
      </c>
      <c r="E20" s="10">
        <v>45</v>
      </c>
      <c r="F20" s="11"/>
      <c r="G20" s="12">
        <f t="shared" si="0"/>
        <v>0</v>
      </c>
    </row>
    <row r="21" spans="1:8" x14ac:dyDescent="0.25">
      <c r="A21" s="7"/>
      <c r="B21" s="8"/>
      <c r="C21" s="9"/>
      <c r="D21" s="7"/>
      <c r="E21" s="10"/>
      <c r="F21" s="11"/>
      <c r="G21" s="12">
        <f>SUM(G6:G20)</f>
        <v>0</v>
      </c>
    </row>
    <row r="22" spans="1:8" x14ac:dyDescent="0.25">
      <c r="A22"/>
    </row>
    <row r="23" spans="1:8" ht="15.75" x14ac:dyDescent="0.25">
      <c r="A23" s="1" t="s">
        <v>66</v>
      </c>
      <c r="B23" s="62" t="s">
        <v>72</v>
      </c>
      <c r="C23" s="62"/>
      <c r="D23" s="62"/>
      <c r="E23" s="62"/>
      <c r="F23" s="62"/>
      <c r="G23" s="62"/>
    </row>
    <row r="25" spans="1:8" ht="37.5" customHeight="1" x14ac:dyDescent="0.25">
      <c r="A25" s="2"/>
      <c r="B25" s="3" t="s">
        <v>1</v>
      </c>
      <c r="C25" s="5" t="s">
        <v>2</v>
      </c>
      <c r="D25" s="3" t="s">
        <v>3</v>
      </c>
      <c r="E25" s="6" t="s">
        <v>4</v>
      </c>
      <c r="F25" s="6" t="s">
        <v>5</v>
      </c>
      <c r="G25" s="6" t="s">
        <v>6</v>
      </c>
    </row>
    <row r="26" spans="1:8" ht="60" x14ac:dyDescent="0.25">
      <c r="A26" s="7">
        <v>1</v>
      </c>
      <c r="B26" s="8" t="s">
        <v>58</v>
      </c>
      <c r="C26" s="9" t="s">
        <v>60</v>
      </c>
      <c r="D26" s="7" t="s">
        <v>7</v>
      </c>
      <c r="E26" s="10">
        <v>2</v>
      </c>
      <c r="F26" s="11"/>
      <c r="G26" s="12">
        <f>$E26*$F26</f>
        <v>0</v>
      </c>
    </row>
    <row r="27" spans="1:8" ht="45" x14ac:dyDescent="0.25">
      <c r="A27" s="7">
        <v>2</v>
      </c>
      <c r="B27" s="8" t="s">
        <v>59</v>
      </c>
      <c r="C27" s="9" t="s">
        <v>78</v>
      </c>
      <c r="D27" s="7" t="s">
        <v>7</v>
      </c>
      <c r="E27" s="10">
        <v>5</v>
      </c>
      <c r="F27" s="11"/>
      <c r="G27" s="12">
        <f t="shared" ref="G27:G37" si="1">$E27*$F27</f>
        <v>0</v>
      </c>
    </row>
    <row r="28" spans="1:8" ht="45" x14ac:dyDescent="0.25">
      <c r="A28" s="7">
        <v>3</v>
      </c>
      <c r="B28" s="8" t="s">
        <v>18</v>
      </c>
      <c r="C28" s="9" t="s">
        <v>62</v>
      </c>
      <c r="D28" s="7" t="s">
        <v>7</v>
      </c>
      <c r="E28" s="10">
        <v>1</v>
      </c>
      <c r="F28" s="11"/>
      <c r="G28" s="12">
        <f t="shared" si="1"/>
        <v>0</v>
      </c>
    </row>
    <row r="29" spans="1:8" ht="30" x14ac:dyDescent="0.25">
      <c r="A29" s="7">
        <v>4</v>
      </c>
      <c r="B29" s="8" t="s">
        <v>19</v>
      </c>
      <c r="C29" s="9" t="s">
        <v>63</v>
      </c>
      <c r="D29" s="7" t="s">
        <v>7</v>
      </c>
      <c r="E29" s="10">
        <v>1</v>
      </c>
      <c r="F29" s="11"/>
      <c r="G29" s="12">
        <f t="shared" si="1"/>
        <v>0</v>
      </c>
    </row>
    <row r="30" spans="1:8" ht="45" x14ac:dyDescent="0.25">
      <c r="A30" s="7">
        <v>5</v>
      </c>
      <c r="B30" s="8" t="s">
        <v>16</v>
      </c>
      <c r="C30" s="9" t="s">
        <v>79</v>
      </c>
      <c r="D30" s="7" t="s">
        <v>7</v>
      </c>
      <c r="E30" s="10">
        <v>7</v>
      </c>
      <c r="F30" s="11"/>
      <c r="G30" s="12">
        <f t="shared" si="1"/>
        <v>0</v>
      </c>
    </row>
    <row r="31" spans="1:8" ht="60" x14ac:dyDescent="0.25">
      <c r="A31" s="7">
        <v>6</v>
      </c>
      <c r="B31" s="8" t="s">
        <v>17</v>
      </c>
      <c r="C31" s="9" t="s">
        <v>77</v>
      </c>
      <c r="D31" s="7" t="s">
        <v>7</v>
      </c>
      <c r="E31" s="10">
        <v>5</v>
      </c>
      <c r="F31" s="11"/>
      <c r="G31" s="12">
        <f t="shared" si="1"/>
        <v>0</v>
      </c>
    </row>
    <row r="32" spans="1:8" ht="45" x14ac:dyDescent="0.25">
      <c r="A32" s="7">
        <v>7</v>
      </c>
      <c r="B32" s="8" t="s">
        <v>57</v>
      </c>
      <c r="C32" s="9" t="s">
        <v>64</v>
      </c>
      <c r="D32" s="7" t="s">
        <v>7</v>
      </c>
      <c r="E32" s="10">
        <v>1</v>
      </c>
      <c r="F32" s="11"/>
      <c r="G32" s="12">
        <f t="shared" si="1"/>
        <v>0</v>
      </c>
    </row>
    <row r="33" spans="1:8" x14ac:dyDescent="0.25">
      <c r="A33" s="7">
        <v>8</v>
      </c>
      <c r="B33" s="8" t="s">
        <v>102</v>
      </c>
      <c r="C33" s="8" t="s">
        <v>102</v>
      </c>
      <c r="D33" s="7" t="s">
        <v>7</v>
      </c>
      <c r="E33" s="10">
        <v>1</v>
      </c>
      <c r="F33" s="11"/>
      <c r="G33" s="12">
        <f t="shared" si="1"/>
        <v>0</v>
      </c>
    </row>
    <row r="34" spans="1:8" x14ac:dyDescent="0.25">
      <c r="A34" s="7">
        <v>9</v>
      </c>
      <c r="B34" s="9" t="s">
        <v>20</v>
      </c>
      <c r="C34" s="9" t="s">
        <v>20</v>
      </c>
      <c r="D34" s="7" t="s">
        <v>7</v>
      </c>
      <c r="E34" s="10">
        <v>2</v>
      </c>
      <c r="F34" s="11"/>
      <c r="G34" s="12">
        <f t="shared" si="1"/>
        <v>0</v>
      </c>
    </row>
    <row r="35" spans="1:8" ht="45" x14ac:dyDescent="0.25">
      <c r="A35" s="7">
        <v>10</v>
      </c>
      <c r="B35" s="8" t="s">
        <v>98</v>
      </c>
      <c r="C35" s="9" t="s">
        <v>99</v>
      </c>
      <c r="D35" s="7" t="s">
        <v>7</v>
      </c>
      <c r="E35" s="10">
        <v>110</v>
      </c>
      <c r="F35" s="11"/>
      <c r="G35" s="12">
        <f t="shared" si="1"/>
        <v>0</v>
      </c>
    </row>
    <row r="36" spans="1:8" ht="30" x14ac:dyDescent="0.25">
      <c r="A36" s="7">
        <v>11</v>
      </c>
      <c r="B36" s="8" t="s">
        <v>21</v>
      </c>
      <c r="C36" s="9" t="s">
        <v>73</v>
      </c>
      <c r="D36" s="7" t="s">
        <v>7</v>
      </c>
      <c r="E36" s="10">
        <v>1</v>
      </c>
      <c r="F36" s="11"/>
      <c r="G36" s="12">
        <f t="shared" si="1"/>
        <v>0</v>
      </c>
      <c r="H36" s="37"/>
    </row>
    <row r="37" spans="1:8" ht="30" x14ac:dyDescent="0.25">
      <c r="A37" s="7">
        <v>12</v>
      </c>
      <c r="B37" s="8" t="s">
        <v>100</v>
      </c>
      <c r="C37" s="9" t="s">
        <v>26</v>
      </c>
      <c r="D37" s="7" t="s">
        <v>7</v>
      </c>
      <c r="E37" s="10">
        <v>90</v>
      </c>
      <c r="F37" s="11"/>
      <c r="G37" s="12">
        <f t="shared" si="1"/>
        <v>0</v>
      </c>
    </row>
    <row r="38" spans="1:8" x14ac:dyDescent="0.25">
      <c r="A38" s="7"/>
      <c r="B38" s="8"/>
      <c r="C38" s="9"/>
      <c r="D38" s="7"/>
      <c r="E38" s="10"/>
      <c r="F38" s="11"/>
      <c r="G38" s="12">
        <f>SUM(G26:G37)</f>
        <v>0</v>
      </c>
    </row>
    <row r="40" spans="1:8" ht="15.75" x14ac:dyDescent="0.25">
      <c r="A40" s="1" t="s">
        <v>67</v>
      </c>
      <c r="B40" s="62" t="s">
        <v>28</v>
      </c>
      <c r="C40" s="62"/>
      <c r="D40" s="62"/>
      <c r="E40" s="62"/>
      <c r="F40" s="62"/>
      <c r="G40" s="62"/>
    </row>
    <row r="42" spans="1:8" ht="43.5" customHeight="1" x14ac:dyDescent="0.25">
      <c r="A42" s="7"/>
      <c r="B42" s="3" t="s">
        <v>1</v>
      </c>
      <c r="C42" s="3" t="s">
        <v>2</v>
      </c>
      <c r="D42" s="4" t="s">
        <v>3</v>
      </c>
      <c r="E42" s="6" t="s">
        <v>4</v>
      </c>
      <c r="F42" s="6" t="s">
        <v>5</v>
      </c>
      <c r="G42" s="6" t="s">
        <v>6</v>
      </c>
    </row>
    <row r="43" spans="1:8" x14ac:dyDescent="0.25">
      <c r="A43" s="7">
        <v>1</v>
      </c>
      <c r="B43" s="8" t="s">
        <v>29</v>
      </c>
      <c r="C43" s="8" t="s">
        <v>30</v>
      </c>
      <c r="D43" s="7" t="s">
        <v>7</v>
      </c>
      <c r="E43" s="10">
        <v>30</v>
      </c>
      <c r="F43" s="11"/>
      <c r="G43" s="12">
        <f>$E43*$F43</f>
        <v>0</v>
      </c>
    </row>
    <row r="44" spans="1:8" ht="45" x14ac:dyDescent="0.25">
      <c r="A44" s="7">
        <v>2</v>
      </c>
      <c r="B44" s="9" t="s">
        <v>31</v>
      </c>
      <c r="C44" s="9" t="s">
        <v>32</v>
      </c>
      <c r="D44" s="15" t="s">
        <v>7</v>
      </c>
      <c r="E44" s="16">
        <v>4</v>
      </c>
      <c r="F44" s="11"/>
      <c r="G44" s="12">
        <f>$E44*$F44</f>
        <v>0</v>
      </c>
    </row>
    <row r="45" spans="1:8" ht="30" x14ac:dyDescent="0.25">
      <c r="A45" s="7">
        <v>3</v>
      </c>
      <c r="B45" s="9" t="s">
        <v>34</v>
      </c>
      <c r="C45" s="9" t="s">
        <v>33</v>
      </c>
      <c r="D45" s="15" t="s">
        <v>7</v>
      </c>
      <c r="E45" s="16">
        <v>0.5</v>
      </c>
      <c r="F45" s="11"/>
      <c r="G45" s="12">
        <f>$E45*$F45</f>
        <v>0</v>
      </c>
    </row>
    <row r="46" spans="1:8" ht="45" x14ac:dyDescent="0.25">
      <c r="A46" s="7">
        <v>4</v>
      </c>
      <c r="B46" s="9" t="s">
        <v>80</v>
      </c>
      <c r="C46" s="9" t="s">
        <v>81</v>
      </c>
      <c r="D46" s="15" t="s">
        <v>7</v>
      </c>
      <c r="E46" s="16">
        <v>2</v>
      </c>
      <c r="F46" s="11"/>
      <c r="G46" s="12">
        <f>$E46*$F46</f>
        <v>0</v>
      </c>
    </row>
    <row r="47" spans="1:8" x14ac:dyDescent="0.25">
      <c r="A47" s="7">
        <v>5</v>
      </c>
      <c r="B47" s="9" t="s">
        <v>35</v>
      </c>
      <c r="C47" s="9" t="s">
        <v>36</v>
      </c>
      <c r="D47" s="15" t="s">
        <v>7</v>
      </c>
      <c r="E47" s="16">
        <v>5</v>
      </c>
      <c r="F47" s="11"/>
      <c r="G47" s="12">
        <f t="shared" ref="G47" si="2">$E47*$F47</f>
        <v>0</v>
      </c>
    </row>
    <row r="48" spans="1:8" x14ac:dyDescent="0.25">
      <c r="A48" s="7"/>
      <c r="B48" s="9"/>
      <c r="C48" s="9"/>
      <c r="D48" s="15"/>
      <c r="E48" s="16"/>
      <c r="F48" s="11"/>
      <c r="G48" s="12">
        <f>SUM(G43:G47)</f>
        <v>0</v>
      </c>
    </row>
    <row r="49" spans="1:8" x14ac:dyDescent="0.25">
      <c r="A49" s="30"/>
      <c r="B49" s="31"/>
      <c r="C49" s="31"/>
      <c r="D49" s="32"/>
      <c r="E49" s="33"/>
      <c r="F49" s="34"/>
      <c r="G49" s="35"/>
    </row>
    <row r="50" spans="1:8" ht="15.75" x14ac:dyDescent="0.25">
      <c r="A50" s="1" t="s">
        <v>68</v>
      </c>
      <c r="B50" s="62" t="s">
        <v>37</v>
      </c>
      <c r="C50" s="62"/>
      <c r="D50" s="62"/>
      <c r="E50" s="62"/>
      <c r="F50" s="62"/>
      <c r="G50" s="62"/>
    </row>
    <row r="52" spans="1:8" ht="30" x14ac:dyDescent="0.25">
      <c r="A52" s="7"/>
      <c r="B52" s="3" t="s">
        <v>1</v>
      </c>
      <c r="C52" s="3" t="s">
        <v>2</v>
      </c>
      <c r="D52" s="4" t="s">
        <v>3</v>
      </c>
      <c r="E52" s="6" t="s">
        <v>4</v>
      </c>
      <c r="F52" s="6" t="s">
        <v>5</v>
      </c>
      <c r="G52" s="6" t="s">
        <v>6</v>
      </c>
    </row>
    <row r="53" spans="1:8" x14ac:dyDescent="0.25">
      <c r="A53" s="7">
        <v>1</v>
      </c>
      <c r="B53" s="8" t="s">
        <v>29</v>
      </c>
      <c r="C53" s="8" t="s">
        <v>30</v>
      </c>
      <c r="D53" s="7" t="s">
        <v>7</v>
      </c>
      <c r="E53" s="10">
        <v>30</v>
      </c>
      <c r="F53" s="11"/>
      <c r="G53" s="12">
        <f>$E53*$F53</f>
        <v>0</v>
      </c>
    </row>
    <row r="54" spans="1:8" ht="45" x14ac:dyDescent="0.25">
      <c r="A54" s="7">
        <v>2</v>
      </c>
      <c r="B54" s="9" t="s">
        <v>31</v>
      </c>
      <c r="C54" s="9" t="s">
        <v>32</v>
      </c>
      <c r="D54" s="15" t="s">
        <v>7</v>
      </c>
      <c r="E54" s="16">
        <v>4</v>
      </c>
      <c r="F54" s="11"/>
      <c r="G54" s="12">
        <f>$E54*$F54</f>
        <v>0</v>
      </c>
    </row>
    <row r="55" spans="1:8" ht="30" x14ac:dyDescent="0.25">
      <c r="A55" s="7">
        <v>3</v>
      </c>
      <c r="B55" s="9" t="s">
        <v>34</v>
      </c>
      <c r="C55" s="9" t="s">
        <v>33</v>
      </c>
      <c r="D55" s="15" t="s">
        <v>7</v>
      </c>
      <c r="E55" s="16">
        <v>0.5</v>
      </c>
      <c r="F55" s="11"/>
      <c r="G55" s="12">
        <f>$E55*$F55</f>
        <v>0</v>
      </c>
    </row>
    <row r="56" spans="1:8" ht="45" x14ac:dyDescent="0.25">
      <c r="A56" s="7">
        <v>4</v>
      </c>
      <c r="B56" s="9" t="s">
        <v>80</v>
      </c>
      <c r="C56" s="9" t="s">
        <v>81</v>
      </c>
      <c r="D56" s="15" t="s">
        <v>7</v>
      </c>
      <c r="E56" s="16">
        <v>2</v>
      </c>
      <c r="F56" s="11"/>
      <c r="G56" s="12">
        <f>$E56*$F56</f>
        <v>0</v>
      </c>
    </row>
    <row r="57" spans="1:8" x14ac:dyDescent="0.25">
      <c r="A57" s="7">
        <v>5</v>
      </c>
      <c r="B57" s="9" t="s">
        <v>35</v>
      </c>
      <c r="C57" s="9" t="s">
        <v>36</v>
      </c>
      <c r="D57" s="15" t="s">
        <v>7</v>
      </c>
      <c r="E57" s="16">
        <v>5</v>
      </c>
      <c r="F57" s="11"/>
      <c r="G57" s="12">
        <f t="shared" ref="G57" si="3">$E57*$F57</f>
        <v>0</v>
      </c>
    </row>
    <row r="58" spans="1:8" x14ac:dyDescent="0.25">
      <c r="A58" s="7"/>
      <c r="B58" s="9"/>
      <c r="C58" s="9"/>
      <c r="D58" s="15"/>
      <c r="E58" s="16"/>
      <c r="F58" s="11"/>
      <c r="G58" s="12">
        <f>SUM(G53:G57)</f>
        <v>0</v>
      </c>
    </row>
    <row r="59" spans="1:8" x14ac:dyDescent="0.25">
      <c r="F59" s="17"/>
      <c r="G59" s="18"/>
    </row>
    <row r="60" spans="1:8" ht="15.75" x14ac:dyDescent="0.25">
      <c r="A60" s="1" t="s">
        <v>69</v>
      </c>
      <c r="B60" s="62" t="s">
        <v>38</v>
      </c>
      <c r="C60" s="62"/>
      <c r="D60" s="62"/>
      <c r="E60" s="62"/>
      <c r="F60" s="62"/>
      <c r="G60" s="62"/>
      <c r="H60" s="62"/>
    </row>
    <row r="62" spans="1:8" ht="30" x14ac:dyDescent="0.25">
      <c r="A62" s="7"/>
      <c r="B62" s="3" t="s">
        <v>1</v>
      </c>
      <c r="C62" s="3" t="s">
        <v>2</v>
      </c>
      <c r="D62" s="4" t="s">
        <v>3</v>
      </c>
      <c r="E62" s="19" t="s">
        <v>8</v>
      </c>
      <c r="F62" s="6" t="s">
        <v>4</v>
      </c>
      <c r="G62" s="20" t="s">
        <v>5</v>
      </c>
      <c r="H62" s="20" t="s">
        <v>6</v>
      </c>
    </row>
    <row r="63" spans="1:8" ht="16.5" x14ac:dyDescent="0.25">
      <c r="A63" s="61">
        <v>1</v>
      </c>
      <c r="B63" s="21" t="s">
        <v>9</v>
      </c>
      <c r="C63" s="9" t="s">
        <v>39</v>
      </c>
      <c r="D63" s="10" t="s">
        <v>10</v>
      </c>
      <c r="E63" s="10">
        <v>135</v>
      </c>
      <c r="F63" s="10">
        <v>350</v>
      </c>
      <c r="G63" s="22"/>
      <c r="H63" s="13">
        <f>E63*F63*G63</f>
        <v>0</v>
      </c>
    </row>
    <row r="64" spans="1:8" ht="16.5" x14ac:dyDescent="0.25">
      <c r="A64" s="61"/>
      <c r="B64" s="21" t="s">
        <v>9</v>
      </c>
      <c r="C64" s="9" t="s">
        <v>83</v>
      </c>
      <c r="D64" s="10" t="s">
        <v>10</v>
      </c>
      <c r="E64" s="10">
        <v>55</v>
      </c>
      <c r="F64" s="10">
        <v>120</v>
      </c>
      <c r="G64" s="22"/>
      <c r="H64" s="13">
        <f>E64*F64*G64</f>
        <v>0</v>
      </c>
    </row>
    <row r="65" spans="1:9" ht="16.5" x14ac:dyDescent="0.25">
      <c r="A65" s="61"/>
      <c r="B65" s="21" t="s">
        <v>9</v>
      </c>
      <c r="C65" s="9" t="s">
        <v>40</v>
      </c>
      <c r="D65" s="10" t="s">
        <v>10</v>
      </c>
      <c r="E65" s="23">
        <v>45</v>
      </c>
      <c r="F65" s="23">
        <v>26</v>
      </c>
      <c r="G65" s="22"/>
      <c r="H65" s="13">
        <f t="shared" ref="H65:H67" si="4">E65*F65*G65</f>
        <v>0</v>
      </c>
    </row>
    <row r="66" spans="1:9" ht="16.5" x14ac:dyDescent="0.25">
      <c r="A66" s="61"/>
      <c r="B66" s="21" t="s">
        <v>9</v>
      </c>
      <c r="C66" s="9" t="s">
        <v>42</v>
      </c>
      <c r="D66" s="10" t="s">
        <v>10</v>
      </c>
      <c r="E66" s="10">
        <v>40</v>
      </c>
      <c r="F66" s="10">
        <v>12</v>
      </c>
      <c r="G66" s="22"/>
      <c r="H66" s="13">
        <f t="shared" si="4"/>
        <v>0</v>
      </c>
    </row>
    <row r="67" spans="1:9" ht="16.5" x14ac:dyDescent="0.25">
      <c r="A67" s="61"/>
      <c r="B67" s="21" t="s">
        <v>9</v>
      </c>
      <c r="C67" s="9" t="s">
        <v>41</v>
      </c>
      <c r="D67" s="10" t="s">
        <v>10</v>
      </c>
      <c r="E67" s="10">
        <v>36</v>
      </c>
      <c r="F67" s="10">
        <v>12</v>
      </c>
      <c r="G67" s="48"/>
      <c r="H67" s="13">
        <f t="shared" si="4"/>
        <v>0</v>
      </c>
    </row>
    <row r="68" spans="1:9" s="43" customFormat="1" ht="16.5" x14ac:dyDescent="0.25">
      <c r="A68" s="61"/>
      <c r="B68" s="38" t="s">
        <v>9</v>
      </c>
      <c r="C68" s="39" t="s">
        <v>75</v>
      </c>
      <c r="D68" s="40" t="s">
        <v>74</v>
      </c>
      <c r="E68" s="40">
        <v>12</v>
      </c>
      <c r="F68" s="40">
        <v>30</v>
      </c>
      <c r="G68" s="41"/>
      <c r="H68" s="42">
        <f>E68*F68*G68</f>
        <v>0</v>
      </c>
    </row>
    <row r="69" spans="1:9" ht="90" x14ac:dyDescent="0.25">
      <c r="A69" s="7">
        <v>2</v>
      </c>
      <c r="B69" s="8" t="s">
        <v>43</v>
      </c>
      <c r="C69" s="9" t="s">
        <v>56</v>
      </c>
      <c r="D69" s="7" t="s">
        <v>65</v>
      </c>
      <c r="E69" s="7"/>
      <c r="F69" s="7">
        <v>50</v>
      </c>
      <c r="G69" s="11"/>
      <c r="H69" s="42">
        <f>F69*G69</f>
        <v>0</v>
      </c>
      <c r="I69" s="37"/>
    </row>
    <row r="70" spans="1:9" ht="30" x14ac:dyDescent="0.25">
      <c r="A70" s="7">
        <v>3</v>
      </c>
      <c r="B70" s="8" t="s">
        <v>44</v>
      </c>
      <c r="C70" s="9" t="s">
        <v>45</v>
      </c>
      <c r="D70" s="7" t="s">
        <v>7</v>
      </c>
      <c r="E70" s="7"/>
      <c r="F70" s="7">
        <v>1</v>
      </c>
      <c r="G70" s="11"/>
      <c r="H70" s="42">
        <f t="shared" ref="H70:H71" si="5">F70*G70</f>
        <v>0</v>
      </c>
    </row>
    <row r="71" spans="1:9" ht="30" x14ac:dyDescent="0.25">
      <c r="A71" s="7">
        <v>4</v>
      </c>
      <c r="B71" s="8" t="s">
        <v>46</v>
      </c>
      <c r="C71" s="9" t="s">
        <v>47</v>
      </c>
      <c r="D71" s="7" t="s">
        <v>7</v>
      </c>
      <c r="E71" s="7"/>
      <c r="F71" s="7">
        <v>1</v>
      </c>
      <c r="G71" s="11"/>
      <c r="H71" s="42">
        <f t="shared" si="5"/>
        <v>0</v>
      </c>
      <c r="I71" s="37"/>
    </row>
    <row r="72" spans="1:9" x14ac:dyDescent="0.25">
      <c r="A72" s="7"/>
      <c r="B72" s="8"/>
      <c r="C72" s="9"/>
      <c r="D72" s="7"/>
      <c r="E72" s="7"/>
      <c r="F72" s="7"/>
      <c r="G72" s="11"/>
      <c r="H72" s="12">
        <f>SUM(H63:H71)</f>
        <v>0</v>
      </c>
    </row>
    <row r="74" spans="1:9" ht="15.75" x14ac:dyDescent="0.25">
      <c r="A74" s="1" t="s">
        <v>70</v>
      </c>
      <c r="B74" s="62" t="s">
        <v>48</v>
      </c>
      <c r="C74" s="62"/>
      <c r="D74" s="62"/>
      <c r="E74" s="62"/>
      <c r="F74" s="62"/>
      <c r="G74" s="62"/>
    </row>
    <row r="76" spans="1:9" ht="30" x14ac:dyDescent="0.25">
      <c r="A76" s="7"/>
      <c r="B76" s="3" t="s">
        <v>1</v>
      </c>
      <c r="C76" s="3" t="s">
        <v>2</v>
      </c>
      <c r="D76" s="4" t="s">
        <v>3</v>
      </c>
      <c r="E76" s="6" t="s">
        <v>4</v>
      </c>
      <c r="F76" s="20" t="s">
        <v>5</v>
      </c>
      <c r="G76" s="20" t="s">
        <v>6</v>
      </c>
    </row>
    <row r="77" spans="1:9" ht="120" x14ac:dyDescent="0.25">
      <c r="A77" s="7">
        <v>1</v>
      </c>
      <c r="B77" s="24" t="s">
        <v>49</v>
      </c>
      <c r="C77" s="24" t="s">
        <v>50</v>
      </c>
      <c r="D77" s="10" t="s">
        <v>7</v>
      </c>
      <c r="E77" s="10">
        <v>15</v>
      </c>
      <c r="F77" s="22"/>
      <c r="G77" s="13">
        <f>$E77*$F77</f>
        <v>0</v>
      </c>
    </row>
    <row r="78" spans="1:9" ht="105" x14ac:dyDescent="0.25">
      <c r="A78" s="7">
        <v>2</v>
      </c>
      <c r="B78" s="8" t="s">
        <v>11</v>
      </c>
      <c r="C78" s="9" t="s">
        <v>51</v>
      </c>
      <c r="D78" s="15" t="s">
        <v>7</v>
      </c>
      <c r="E78" s="16">
        <v>90</v>
      </c>
      <c r="F78" s="11"/>
      <c r="G78" s="13">
        <f t="shared" ref="G78:G82" si="6">$E78*$F78</f>
        <v>0</v>
      </c>
    </row>
    <row r="79" spans="1:9" ht="75" x14ac:dyDescent="0.25">
      <c r="A79" s="7">
        <v>3</v>
      </c>
      <c r="B79" s="9" t="s">
        <v>35</v>
      </c>
      <c r="C79" s="24" t="s">
        <v>52</v>
      </c>
      <c r="D79" s="15" t="s">
        <v>7</v>
      </c>
      <c r="E79" s="16">
        <v>5</v>
      </c>
      <c r="F79" s="11"/>
      <c r="G79" s="13">
        <f t="shared" si="6"/>
        <v>0</v>
      </c>
      <c r="H79" s="37"/>
    </row>
    <row r="80" spans="1:9" ht="30" x14ac:dyDescent="0.25">
      <c r="A80" s="7">
        <v>4</v>
      </c>
      <c r="B80" s="36" t="s">
        <v>53</v>
      </c>
      <c r="C80" s="24" t="s">
        <v>101</v>
      </c>
      <c r="D80" s="15" t="s">
        <v>7</v>
      </c>
      <c r="E80" s="16">
        <v>2</v>
      </c>
      <c r="F80" s="11"/>
      <c r="G80" s="13">
        <f t="shared" si="6"/>
        <v>0</v>
      </c>
    </row>
    <row r="81" spans="1:8" ht="45" x14ac:dyDescent="0.25">
      <c r="A81" s="7">
        <v>5</v>
      </c>
      <c r="B81" s="36" t="s">
        <v>54</v>
      </c>
      <c r="C81" s="24" t="s">
        <v>55</v>
      </c>
      <c r="D81" s="15" t="s">
        <v>7</v>
      </c>
      <c r="E81" s="16">
        <v>1</v>
      </c>
      <c r="F81" s="11"/>
      <c r="G81" s="13">
        <f t="shared" si="6"/>
        <v>0</v>
      </c>
    </row>
    <row r="82" spans="1:8" ht="30" x14ac:dyDescent="0.25">
      <c r="A82" s="7">
        <v>6</v>
      </c>
      <c r="B82" s="8" t="s">
        <v>43</v>
      </c>
      <c r="C82" s="9" t="s">
        <v>76</v>
      </c>
      <c r="D82" s="15" t="s">
        <v>65</v>
      </c>
      <c r="E82" s="16">
        <v>50</v>
      </c>
      <c r="F82" s="11"/>
      <c r="G82" s="13">
        <f t="shared" si="6"/>
        <v>0</v>
      </c>
      <c r="H82" s="37"/>
    </row>
    <row r="83" spans="1:8" x14ac:dyDescent="0.25">
      <c r="A83" s="2"/>
      <c r="B83" s="25"/>
      <c r="C83" s="25"/>
      <c r="D83" s="2"/>
      <c r="E83" s="2"/>
      <c r="F83" s="26"/>
      <c r="G83" s="27">
        <f>SUM(G77:G82)</f>
        <v>0</v>
      </c>
    </row>
    <row r="85" spans="1:8" x14ac:dyDescent="0.25">
      <c r="B85" s="28" t="s">
        <v>12</v>
      </c>
      <c r="C85" s="25"/>
      <c r="D85" s="26">
        <f>G21+G38+G48+G58+H72+G83</f>
        <v>0</v>
      </c>
    </row>
    <row r="86" spans="1:8" x14ac:dyDescent="0.25">
      <c r="B86" s="44" t="s">
        <v>82</v>
      </c>
      <c r="C86" s="45"/>
      <c r="D86" s="46">
        <f>D85*0.05</f>
        <v>0</v>
      </c>
    </row>
    <row r="87" spans="1:8" x14ac:dyDescent="0.25">
      <c r="B87" s="47" t="s">
        <v>13</v>
      </c>
      <c r="C87" s="45"/>
      <c r="D87" s="46">
        <f>D85+D86</f>
        <v>0</v>
      </c>
    </row>
    <row r="88" spans="1:8" x14ac:dyDescent="0.25">
      <c r="B88" s="28" t="s">
        <v>14</v>
      </c>
      <c r="C88" s="25"/>
      <c r="D88" s="26">
        <f>D87*0.22</f>
        <v>0</v>
      </c>
    </row>
    <row r="89" spans="1:8" x14ac:dyDescent="0.25">
      <c r="B89" s="28" t="s">
        <v>15</v>
      </c>
      <c r="C89" s="25"/>
      <c r="D89" s="26">
        <f>D87+D88</f>
        <v>0</v>
      </c>
    </row>
    <row r="91" spans="1:8" ht="14.25" customHeight="1" x14ac:dyDescent="0.25">
      <c r="B91" s="29"/>
    </row>
    <row r="95" spans="1:8" x14ac:dyDescent="0.25">
      <c r="D95" s="17"/>
    </row>
  </sheetData>
  <mergeCells count="8">
    <mergeCell ref="A63:A68"/>
    <mergeCell ref="B74:G74"/>
    <mergeCell ref="B23:G23"/>
    <mergeCell ref="B50:G50"/>
    <mergeCell ref="A1:G1"/>
    <mergeCell ref="B3:G3"/>
    <mergeCell ref="B40:G40"/>
    <mergeCell ref="B60:H60"/>
  </mergeCells>
  <phoneticPr fontId="8" type="noConversion"/>
  <pageMargins left="0.7" right="0.7" top="0.75" bottom="0.75" header="0.3" footer="0.3"/>
  <pageSetup paperSize="8" scale="89" orientation="landscape" r:id="rId1"/>
  <rowBreaks count="3" manualBreakCount="3">
    <brk id="22" max="16383" man="1"/>
    <brk id="48" max="16383" man="1"/>
    <brk id="7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2</vt:i4>
      </vt:variant>
      <vt:variant>
        <vt:lpstr>Imenovani obsegi</vt:lpstr>
      </vt:variant>
      <vt:variant>
        <vt:i4>1</vt:i4>
      </vt:variant>
    </vt:vector>
  </HeadingPairs>
  <TitlesOfParts>
    <vt:vector size="3" baseType="lpstr">
      <vt:lpstr>Rekapitulacija</vt:lpstr>
      <vt:lpstr>Popis del</vt:lpstr>
      <vt:lpstr>Rekapitulacija!Področje_tiskanja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Samo Hudoklin</dc:creator>
  <cp:lastModifiedBy>Dejan Stevanić</cp:lastModifiedBy>
  <cp:lastPrinted>2025-12-15T12:03:13Z</cp:lastPrinted>
  <dcterms:created xsi:type="dcterms:W3CDTF">2025-11-26T13:36:30Z</dcterms:created>
  <dcterms:modified xsi:type="dcterms:W3CDTF">2025-12-15T12:03:45Z</dcterms:modified>
</cp:coreProperties>
</file>